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1EA20AC-2F5F-4BAA-8288-DBC1819D874B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D23" i="1"/>
  <c r="H23" i="1" s="1"/>
  <c r="H22" i="1"/>
  <c r="H21" i="1"/>
  <c r="F20" i="1"/>
  <c r="H20" i="1" s="1"/>
  <c r="D20" i="1"/>
  <c r="H19" i="1"/>
  <c r="E19" i="1"/>
  <c r="E20" i="1" s="1"/>
  <c r="H18" i="1"/>
  <c r="E18" i="1"/>
  <c r="G18" i="1" s="1"/>
  <c r="F17" i="1"/>
  <c r="H17" i="1" s="1"/>
  <c r="D17" i="1"/>
  <c r="H16" i="1"/>
  <c r="E16" i="1"/>
  <c r="E17" i="1" s="1"/>
  <c r="H15" i="1"/>
  <c r="E15" i="1"/>
  <c r="G15" i="1" s="1"/>
  <c r="H14" i="1"/>
  <c r="G14" i="1"/>
  <c r="E14" i="1"/>
  <c r="H13" i="1"/>
  <c r="G13" i="1"/>
  <c r="E13" i="1"/>
  <c r="H12" i="1"/>
  <c r="E12" i="1"/>
  <c r="G12" i="1" s="1"/>
  <c r="H11" i="1"/>
  <c r="E11" i="1"/>
  <c r="G11" i="1" s="1"/>
  <c r="H10" i="1"/>
  <c r="G10" i="1"/>
  <c r="E10" i="1"/>
  <c r="H9" i="1"/>
  <c r="E9" i="1"/>
  <c r="G9" i="1" s="1"/>
  <c r="H8" i="1"/>
  <c r="E8" i="1"/>
  <c r="G8" i="1" s="1"/>
  <c r="G16" i="1" l="1"/>
  <c r="G20" i="1"/>
  <c r="G19" i="1"/>
  <c r="G17" i="1"/>
</calcChain>
</file>

<file path=xl/sharedStrings.xml><?xml version="1.0" encoding="utf-8"?>
<sst xmlns="http://schemas.openxmlformats.org/spreadsheetml/2006/main" count="56" uniqueCount="41">
  <si>
    <t>А Н А Л И З  (прогноз)</t>
  </si>
  <si>
    <t>технико-экономических показателей использования транспортных услуг</t>
  </si>
  <si>
    <t>АО "Бухоронефтгазавтонакл "  за 9 месяцев 2023 г.</t>
  </si>
  <si>
    <t>№</t>
  </si>
  <si>
    <t>Наименование показателей</t>
  </si>
  <si>
    <t>Един.  изм.</t>
  </si>
  <si>
    <t xml:space="preserve"> 2022 г.</t>
  </si>
  <si>
    <t xml:space="preserve"> 2023 г.</t>
  </si>
  <si>
    <t>Темпы % соотн.           к 2022 г.</t>
  </si>
  <si>
    <t>План</t>
  </si>
  <si>
    <t>Факт</t>
  </si>
  <si>
    <t>%</t>
  </si>
  <si>
    <t>Объём машино-часов (часы в наряде)</t>
  </si>
  <si>
    <t>тыс.час</t>
  </si>
  <si>
    <t>Коэфф.технич. готовн.</t>
  </si>
  <si>
    <t>Коэфф. использ. парка</t>
  </si>
  <si>
    <t>Среднесуточный пробег</t>
  </si>
  <si>
    <t>км</t>
  </si>
  <si>
    <t>Среднесуточ. продолж.раб.дня авто/маш</t>
  </si>
  <si>
    <t>часы</t>
  </si>
  <si>
    <t>Объём реализации</t>
  </si>
  <si>
    <t>млн.сум</t>
  </si>
  <si>
    <t>Объём затрат</t>
  </si>
  <si>
    <t>Балансовая прибыль</t>
  </si>
  <si>
    <t>Чистая прибыль</t>
  </si>
  <si>
    <t>Рентабельность</t>
  </si>
  <si>
    <t>Численность</t>
  </si>
  <si>
    <t>чел</t>
  </si>
  <si>
    <t>Фонд зарплаты</t>
  </si>
  <si>
    <t>Среднемесячная зарплата</t>
  </si>
  <si>
    <t>сум</t>
  </si>
  <si>
    <t>Дебиторская задолженность</t>
  </si>
  <si>
    <t>х</t>
  </si>
  <si>
    <t>Кредиторская задолженность</t>
  </si>
  <si>
    <t>Коэфф.платеж.способ.</t>
  </si>
  <si>
    <t>Председатель правления  АО "БНГАН" : -</t>
  </si>
  <si>
    <t>Саидов Х.Т.</t>
  </si>
  <si>
    <t>И.о. Главного бухгалтера: -</t>
  </si>
  <si>
    <t>Нарзуллаев К.К.</t>
  </si>
  <si>
    <t>Вед.спец. Э и ЗП: -</t>
  </si>
  <si>
    <t>Лештаева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</si>
</sst>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sz val="11"/>
      <color indexed="8"/>
      <name val="Arial Cyr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K14" sqref="K14"/>
    </sheetView>
  </sheetViews>
  <sheetFormatPr defaultRowHeight="14.4"/>
  <cols>
    <col min="2" max="2" width="60" customWidth="1"/>
    <col min="4" max="4" width="20.33203125" customWidth="1"/>
    <col min="5" max="5" width="22.109375" customWidth="1"/>
    <col min="6" max="6" width="19.33203125" customWidth="1"/>
    <col min="8" max="8" width="15.6640625" customWidth="1"/>
  </cols>
  <sheetData>
    <row r="1" spans="1:8">
      <c r="A1" s="40" t="s">
        <v>0</v>
      </c>
      <c r="B1" s="40"/>
      <c r="C1" s="40"/>
      <c r="D1" s="40"/>
      <c r="E1" s="40"/>
      <c r="F1" s="40"/>
      <c r="G1" s="40"/>
      <c r="H1" s="40"/>
    </row>
    <row r="2" spans="1:8">
      <c r="A2" s="40" t="s">
        <v>1</v>
      </c>
      <c r="B2" s="40"/>
      <c r="C2" s="40"/>
      <c r="D2" s="40"/>
      <c r="E2" s="40"/>
      <c r="F2" s="40"/>
      <c r="G2" s="40"/>
      <c r="H2" s="40"/>
    </row>
    <row r="3" spans="1:8">
      <c r="A3" s="41" t="s">
        <v>2</v>
      </c>
      <c r="B3" s="42"/>
      <c r="C3" s="42"/>
      <c r="D3" s="42"/>
      <c r="E3" s="42"/>
      <c r="F3" s="42"/>
      <c r="G3" s="42"/>
      <c r="H3" s="42"/>
    </row>
    <row r="4" spans="1:8">
      <c r="A4" s="1"/>
      <c r="B4" s="2"/>
      <c r="C4" s="2"/>
      <c r="D4" s="3"/>
      <c r="E4" s="3"/>
      <c r="F4" s="3"/>
      <c r="G4" s="2"/>
      <c r="H4" s="2"/>
    </row>
    <row r="5" spans="1:8">
      <c r="A5" s="43" t="s">
        <v>3</v>
      </c>
      <c r="B5" s="44" t="s">
        <v>4</v>
      </c>
      <c r="C5" s="44" t="s">
        <v>5</v>
      </c>
      <c r="D5" s="44" t="s">
        <v>6</v>
      </c>
      <c r="E5" s="45" t="s">
        <v>7</v>
      </c>
      <c r="F5" s="45"/>
      <c r="G5" s="45"/>
      <c r="H5" s="44" t="s">
        <v>8</v>
      </c>
    </row>
    <row r="6" spans="1:8" ht="36" customHeight="1">
      <c r="A6" s="43"/>
      <c r="B6" s="44"/>
      <c r="C6" s="44"/>
      <c r="D6" s="44"/>
      <c r="E6" s="4" t="s">
        <v>9</v>
      </c>
      <c r="F6" s="4" t="s">
        <v>10</v>
      </c>
      <c r="G6" s="5" t="s">
        <v>11</v>
      </c>
      <c r="H6" s="44"/>
    </row>
    <row r="7" spans="1:8">
      <c r="A7" s="6">
        <v>1</v>
      </c>
      <c r="B7" s="6">
        <v>2</v>
      </c>
      <c r="C7" s="6">
        <v>3</v>
      </c>
      <c r="D7" s="7">
        <v>4</v>
      </c>
      <c r="E7" s="7">
        <v>5</v>
      </c>
      <c r="F7" s="7">
        <v>6</v>
      </c>
      <c r="G7" s="6">
        <v>7</v>
      </c>
      <c r="H7" s="6">
        <v>8</v>
      </c>
    </row>
    <row r="8" spans="1:8">
      <c r="A8" s="8">
        <v>1</v>
      </c>
      <c r="B8" s="9" t="s">
        <v>12</v>
      </c>
      <c r="C8" s="8" t="s">
        <v>13</v>
      </c>
      <c r="D8" s="10">
        <v>55.4</v>
      </c>
      <c r="E8" s="10">
        <f>22.9+24.2+24.4</f>
        <v>71.5</v>
      </c>
      <c r="F8" s="10">
        <v>68.7</v>
      </c>
      <c r="G8" s="11">
        <f>F8/E8*100</f>
        <v>96.083916083916094</v>
      </c>
      <c r="H8" s="11">
        <f>F8/D8*100</f>
        <v>124.00722021660651</v>
      </c>
    </row>
    <row r="9" spans="1:8">
      <c r="A9" s="8">
        <v>2</v>
      </c>
      <c r="B9" s="9" t="s">
        <v>14</v>
      </c>
      <c r="C9" s="8" t="s">
        <v>11</v>
      </c>
      <c r="D9" s="12">
        <v>0.93</v>
      </c>
      <c r="E9" s="13">
        <f>(0.93+0.94+0.94)/3</f>
        <v>0.93666666666666665</v>
      </c>
      <c r="F9" s="12">
        <v>0.95</v>
      </c>
      <c r="G9" s="11">
        <f t="shared" ref="G9:G20" si="0">F9/E9*100</f>
        <v>101.42348754448398</v>
      </c>
      <c r="H9" s="11">
        <f t="shared" ref="H9:H23" si="1">F9/D9*100</f>
        <v>102.15053763440861</v>
      </c>
    </row>
    <row r="10" spans="1:8">
      <c r="A10" s="8">
        <v>3</v>
      </c>
      <c r="B10" s="9" t="s">
        <v>15</v>
      </c>
      <c r="C10" s="8" t="s">
        <v>11</v>
      </c>
      <c r="D10" s="13">
        <v>0.27</v>
      </c>
      <c r="E10" s="13">
        <f>(0.37+0.37+0.38)/3</f>
        <v>0.37333333333333335</v>
      </c>
      <c r="F10" s="13">
        <v>0.35</v>
      </c>
      <c r="G10" s="11">
        <f t="shared" si="0"/>
        <v>93.749999999999986</v>
      </c>
      <c r="H10" s="11">
        <f t="shared" si="1"/>
        <v>129.62962962962962</v>
      </c>
    </row>
    <row r="11" spans="1:8">
      <c r="A11" s="8">
        <v>4</v>
      </c>
      <c r="B11" s="9" t="s">
        <v>16</v>
      </c>
      <c r="C11" s="8" t="s">
        <v>17</v>
      </c>
      <c r="D11" s="12">
        <v>215</v>
      </c>
      <c r="E11" s="14">
        <f>(129+132+131)/3</f>
        <v>130.66666666666666</v>
      </c>
      <c r="F11" s="12">
        <v>160</v>
      </c>
      <c r="G11" s="11">
        <f t="shared" si="0"/>
        <v>122.44897959183673</v>
      </c>
      <c r="H11" s="11">
        <f t="shared" si="1"/>
        <v>74.418604651162795</v>
      </c>
    </row>
    <row r="12" spans="1:8">
      <c r="A12" s="8">
        <v>5</v>
      </c>
      <c r="B12" s="9" t="s">
        <v>18</v>
      </c>
      <c r="C12" s="8" t="s">
        <v>19</v>
      </c>
      <c r="D12" s="10">
        <v>10.199999999999999</v>
      </c>
      <c r="E12" s="10">
        <f>(8.2+8.6+8.4)/3</f>
        <v>8.3999999999999986</v>
      </c>
      <c r="F12" s="10">
        <v>10</v>
      </c>
      <c r="G12" s="11">
        <f t="shared" si="0"/>
        <v>119.04761904761907</v>
      </c>
      <c r="H12" s="11">
        <f t="shared" si="1"/>
        <v>98.039215686274517</v>
      </c>
    </row>
    <row r="13" spans="1:8">
      <c r="A13" s="8">
        <v>6</v>
      </c>
      <c r="B13" s="9" t="s">
        <v>20</v>
      </c>
      <c r="C13" s="8" t="s">
        <v>21</v>
      </c>
      <c r="D13" s="15">
        <v>16285</v>
      </c>
      <c r="E13" s="15">
        <f>2750+2750+2750</f>
        <v>8250</v>
      </c>
      <c r="F13" s="16">
        <v>35378.218999999997</v>
      </c>
      <c r="G13" s="11">
        <f t="shared" si="0"/>
        <v>428.82689696969692</v>
      </c>
      <c r="H13" s="11">
        <f t="shared" si="1"/>
        <v>217.24420632483881</v>
      </c>
    </row>
    <row r="14" spans="1:8">
      <c r="A14" s="8">
        <v>7</v>
      </c>
      <c r="B14" s="9" t="s">
        <v>22</v>
      </c>
      <c r="C14" s="8" t="s">
        <v>21</v>
      </c>
      <c r="D14" s="15">
        <v>12830</v>
      </c>
      <c r="E14" s="15">
        <f>2013+2001+2021</f>
        <v>6035</v>
      </c>
      <c r="F14" s="15">
        <v>25250.621999999999</v>
      </c>
      <c r="G14" s="11">
        <f t="shared" si="0"/>
        <v>418.40301574150783</v>
      </c>
      <c r="H14" s="11">
        <f t="shared" si="1"/>
        <v>196.8092127825409</v>
      </c>
    </row>
    <row r="15" spans="1:8">
      <c r="A15" s="8">
        <v>8</v>
      </c>
      <c r="B15" s="9" t="s">
        <v>23</v>
      </c>
      <c r="C15" s="8" t="s">
        <v>21</v>
      </c>
      <c r="D15" s="17">
        <v>456</v>
      </c>
      <c r="E15" s="17">
        <f>149+119+93</f>
        <v>361</v>
      </c>
      <c r="F15" s="15">
        <v>3122.4409999999998</v>
      </c>
      <c r="G15" s="11">
        <f t="shared" si="0"/>
        <v>864.94210526315771</v>
      </c>
      <c r="H15" s="11">
        <f t="shared" si="1"/>
        <v>684.74583333333328</v>
      </c>
    </row>
    <row r="16" spans="1:8">
      <c r="A16" s="8">
        <v>9</v>
      </c>
      <c r="B16" s="9" t="s">
        <v>24</v>
      </c>
      <c r="C16" s="8" t="s">
        <v>21</v>
      </c>
      <c r="D16" s="14">
        <v>388</v>
      </c>
      <c r="E16" s="14">
        <f>126+101+79</f>
        <v>306</v>
      </c>
      <c r="F16" s="15">
        <v>2654.0749999999998</v>
      </c>
      <c r="G16" s="11">
        <f t="shared" si="0"/>
        <v>867.34477124183002</v>
      </c>
      <c r="H16" s="11">
        <f t="shared" si="1"/>
        <v>684.03994845360819</v>
      </c>
    </row>
    <row r="17" spans="1:8">
      <c r="A17" s="8">
        <v>10</v>
      </c>
      <c r="B17" s="9" t="s">
        <v>25</v>
      </c>
      <c r="C17" s="8" t="s">
        <v>11</v>
      </c>
      <c r="D17" s="18">
        <f>+D16/D14*100</f>
        <v>3.024162120031177</v>
      </c>
      <c r="E17" s="10">
        <f>+E16/E14*100</f>
        <v>5.070422535211268</v>
      </c>
      <c r="F17" s="18">
        <f>+F16/F14*100</f>
        <v>10.510929196120395</v>
      </c>
      <c r="G17" s="11">
        <f t="shared" si="0"/>
        <v>207.29888136792999</v>
      </c>
      <c r="H17" s="11">
        <f t="shared" si="1"/>
        <v>347.5650040882079</v>
      </c>
    </row>
    <row r="18" spans="1:8">
      <c r="A18" s="8">
        <v>11</v>
      </c>
      <c r="B18" s="9" t="s">
        <v>26</v>
      </c>
      <c r="C18" s="8" t="s">
        <v>27</v>
      </c>
      <c r="D18" s="19">
        <v>81</v>
      </c>
      <c r="E18" s="14">
        <f>(100+100+100)/3</f>
        <v>100</v>
      </c>
      <c r="F18" s="19">
        <v>94</v>
      </c>
      <c r="G18" s="11">
        <f t="shared" si="0"/>
        <v>94</v>
      </c>
      <c r="H18" s="11">
        <f t="shared" si="1"/>
        <v>116.04938271604939</v>
      </c>
    </row>
    <row r="19" spans="1:8">
      <c r="A19" s="8">
        <v>12</v>
      </c>
      <c r="B19" s="9" t="s">
        <v>28</v>
      </c>
      <c r="C19" s="8" t="s">
        <v>21</v>
      </c>
      <c r="D19" s="15">
        <v>4596.4409999999998</v>
      </c>
      <c r="E19" s="17">
        <f>495.657+497.652+514.33+536.963+476.552+510.991+502.599+546.639+484.18</f>
        <v>4565.5630000000001</v>
      </c>
      <c r="F19" s="17">
        <v>7343.1980000000003</v>
      </c>
      <c r="G19" s="11">
        <f t="shared" si="0"/>
        <v>160.83882754437951</v>
      </c>
      <c r="H19" s="11">
        <f t="shared" si="1"/>
        <v>159.75834346617307</v>
      </c>
    </row>
    <row r="20" spans="1:8">
      <c r="A20" s="8">
        <v>13</v>
      </c>
      <c r="B20" s="9" t="s">
        <v>29</v>
      </c>
      <c r="C20" s="8" t="s">
        <v>30</v>
      </c>
      <c r="D20" s="15">
        <f>+D19/D18/9*1000000</f>
        <v>6305131.6872427985</v>
      </c>
      <c r="E20" s="17">
        <f>+E19/E18/9*1000000</f>
        <v>5072847.777777778</v>
      </c>
      <c r="F20" s="15">
        <f>+F19/F18/9*1000000</f>
        <v>8679903.0732860528</v>
      </c>
      <c r="G20" s="11">
        <f t="shared" si="0"/>
        <v>171.10513568551013</v>
      </c>
      <c r="H20" s="11">
        <f t="shared" si="1"/>
        <v>137.66410447617042</v>
      </c>
    </row>
    <row r="21" spans="1:8">
      <c r="A21" s="8">
        <v>14</v>
      </c>
      <c r="B21" s="9" t="s">
        <v>31</v>
      </c>
      <c r="C21" s="8" t="s">
        <v>21</v>
      </c>
      <c r="D21" s="15">
        <v>17475</v>
      </c>
      <c r="E21" s="12" t="s">
        <v>32</v>
      </c>
      <c r="F21" s="15">
        <v>14308.995999999999</v>
      </c>
      <c r="G21" s="11" t="s">
        <v>32</v>
      </c>
      <c r="H21" s="11">
        <f t="shared" si="1"/>
        <v>81.882666666666665</v>
      </c>
    </row>
    <row r="22" spans="1:8">
      <c r="A22" s="8">
        <v>15</v>
      </c>
      <c r="B22" s="9" t="s">
        <v>33</v>
      </c>
      <c r="C22" s="8" t="s">
        <v>21</v>
      </c>
      <c r="D22" s="15">
        <v>7272</v>
      </c>
      <c r="E22" s="12" t="s">
        <v>32</v>
      </c>
      <c r="F22" s="15">
        <v>1958.345</v>
      </c>
      <c r="G22" s="11" t="s">
        <v>32</v>
      </c>
      <c r="H22" s="11">
        <f t="shared" si="1"/>
        <v>26.929936743674364</v>
      </c>
    </row>
    <row r="23" spans="1:8">
      <c r="A23" s="8">
        <v>16</v>
      </c>
      <c r="B23" s="9" t="s">
        <v>34</v>
      </c>
      <c r="C23" s="8" t="s">
        <v>11</v>
      </c>
      <c r="D23" s="18">
        <f>+D21/D22</f>
        <v>2.4030528052805282</v>
      </c>
      <c r="E23" s="12" t="s">
        <v>32</v>
      </c>
      <c r="F23" s="18">
        <f>+F21/F22</f>
        <v>7.3066778325575932</v>
      </c>
      <c r="G23" s="20" t="s">
        <v>32</v>
      </c>
      <c r="H23" s="11">
        <f t="shared" si="1"/>
        <v>304.05814705784729</v>
      </c>
    </row>
    <row r="24" spans="1:8">
      <c r="A24" s="21"/>
      <c r="B24" s="22"/>
      <c r="C24" s="21"/>
      <c r="D24" s="23"/>
      <c r="E24" s="24"/>
      <c r="F24" s="25"/>
      <c r="G24" s="26"/>
      <c r="H24" s="23"/>
    </row>
    <row r="25" spans="1:8">
      <c r="A25" s="21"/>
      <c r="B25" s="22"/>
      <c r="C25" s="21"/>
      <c r="D25" s="27"/>
      <c r="E25" s="28"/>
      <c r="F25" s="29"/>
      <c r="G25" s="30"/>
      <c r="H25" s="27"/>
    </row>
    <row r="26" spans="1:8">
      <c r="A26" s="21"/>
      <c r="B26" s="22"/>
      <c r="C26" s="21"/>
      <c r="D26" s="27"/>
      <c r="E26" s="28"/>
      <c r="F26" s="29"/>
      <c r="G26" s="30"/>
      <c r="H26" s="27"/>
    </row>
    <row r="27" spans="1:8">
      <c r="A27" s="21"/>
      <c r="B27" s="22"/>
      <c r="C27" s="21"/>
      <c r="D27" s="27"/>
      <c r="E27" s="28"/>
      <c r="F27" s="29"/>
      <c r="G27" s="30"/>
      <c r="H27" s="27"/>
    </row>
    <row r="28" spans="1:8">
      <c r="A28" s="21"/>
      <c r="B28" s="22"/>
      <c r="C28" s="21"/>
      <c r="D28" s="27"/>
      <c r="E28" s="28"/>
      <c r="F28" s="29"/>
      <c r="G28" s="30"/>
      <c r="H28" s="27"/>
    </row>
    <row r="29" spans="1:8">
      <c r="A29" s="21"/>
      <c r="B29" s="22"/>
      <c r="C29" s="21"/>
      <c r="D29" s="27"/>
      <c r="E29" s="28"/>
      <c r="F29" s="29"/>
      <c r="G29" s="30"/>
      <c r="H29" s="27"/>
    </row>
    <row r="30" spans="1:8">
      <c r="A30" s="21"/>
      <c r="B30" s="22"/>
      <c r="C30" s="22"/>
      <c r="D30" s="31"/>
      <c r="E30" s="31"/>
      <c r="F30" s="31"/>
      <c r="G30" s="22"/>
      <c r="H30" s="22"/>
    </row>
    <row r="31" spans="1:8">
      <c r="A31" s="21"/>
      <c r="B31" s="22"/>
      <c r="C31" s="22"/>
      <c r="D31" s="31"/>
      <c r="E31" s="31"/>
      <c r="F31" s="31"/>
      <c r="G31" s="22"/>
      <c r="H31" s="22"/>
    </row>
    <row r="32" spans="1:8">
      <c r="A32" s="21"/>
      <c r="B32" s="38" t="s">
        <v>35</v>
      </c>
      <c r="C32" s="38"/>
      <c r="D32" s="38"/>
      <c r="E32" s="31"/>
      <c r="F32" s="39" t="s">
        <v>36</v>
      </c>
      <c r="G32" s="39"/>
      <c r="H32" s="39"/>
    </row>
    <row r="33" spans="1:8">
      <c r="A33" s="21"/>
      <c r="B33" s="32"/>
      <c r="C33" s="32"/>
      <c r="D33" s="33"/>
      <c r="E33" s="31"/>
      <c r="F33" s="34"/>
      <c r="G33" s="35"/>
      <c r="H33" s="35"/>
    </row>
    <row r="34" spans="1:8">
      <c r="A34" s="21"/>
      <c r="B34" s="22"/>
      <c r="C34" s="22"/>
      <c r="D34" s="31"/>
      <c r="E34" s="31"/>
      <c r="F34" s="31"/>
      <c r="G34" s="22"/>
      <c r="H34" s="22"/>
    </row>
    <row r="35" spans="1:8">
      <c r="A35" s="21"/>
      <c r="B35" s="36" t="s">
        <v>37</v>
      </c>
      <c r="C35" s="22"/>
      <c r="D35" s="31"/>
      <c r="E35" s="31"/>
      <c r="F35" s="39" t="s">
        <v>38</v>
      </c>
      <c r="G35" s="39"/>
      <c r="H35" s="39"/>
    </row>
    <row r="36" spans="1:8">
      <c r="A36" s="21"/>
      <c r="B36" s="36"/>
      <c r="C36" s="22"/>
      <c r="D36" s="31"/>
      <c r="E36" s="31"/>
      <c r="F36" s="34"/>
      <c r="G36" s="35"/>
      <c r="H36" s="35"/>
    </row>
    <row r="37" spans="1:8">
      <c r="A37" s="21"/>
      <c r="B37" s="36"/>
      <c r="C37" s="22"/>
      <c r="D37" s="31"/>
      <c r="E37" s="31"/>
      <c r="F37" s="34"/>
      <c r="G37" s="35"/>
      <c r="H37" s="22"/>
    </row>
    <row r="38" spans="1:8">
      <c r="A38" s="21"/>
      <c r="B38" s="36" t="s">
        <v>39</v>
      </c>
      <c r="C38" s="36"/>
      <c r="D38" s="37"/>
      <c r="E38" s="37"/>
      <c r="F38" s="39" t="s">
        <v>40</v>
      </c>
      <c r="G38" s="39"/>
      <c r="H38" s="39"/>
    </row>
    <row r="39" spans="1:8">
      <c r="A39" s="21"/>
      <c r="B39" s="22"/>
      <c r="C39" s="22"/>
      <c r="D39" s="31"/>
      <c r="E39" s="31"/>
      <c r="F39" s="31"/>
      <c r="G39" s="22"/>
      <c r="H39" s="22"/>
    </row>
  </sheetData>
  <mergeCells count="13">
    <mergeCell ref="B32:D32"/>
    <mergeCell ref="F32:H32"/>
    <mergeCell ref="F35:H35"/>
    <mergeCell ref="F38:H38"/>
    <mergeCell ref="A1:H1"/>
    <mergeCell ref="A2:H2"/>
    <mergeCell ref="A3:H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2023-10-30T05:02:53Z</dcterms:modified>
</cp:coreProperties>
</file>